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in\Documents\Dokumentvorlagen\"/>
    </mc:Choice>
  </mc:AlternateContent>
  <bookViews>
    <workbookView xWindow="0" yWindow="0" windowWidth="28800" windowHeight="12435"/>
  </bookViews>
  <sheets>
    <sheet name="Haus 1" sheetId="1" r:id="rId1"/>
  </sheets>
  <definedNames>
    <definedName name="Grunddaten">'Haus 1'!$B$3:$C$19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59" i="1"/>
  <c r="C58" i="1"/>
  <c r="C56" i="1"/>
  <c r="C55" i="1"/>
  <c r="C54" i="1"/>
  <c r="C53" i="1"/>
  <c r="C51" i="1"/>
  <c r="C49" i="1"/>
  <c r="C48" i="1"/>
  <c r="C47" i="1"/>
  <c r="C46" i="1"/>
  <c r="C44" i="1"/>
  <c r="C43" i="1"/>
  <c r="C41" i="1"/>
  <c r="C38" i="1" l="1"/>
  <c r="C37" i="1"/>
  <c r="C36" i="1"/>
  <c r="C35" i="1"/>
  <c r="C34" i="1"/>
  <c r="C33" i="1"/>
  <c r="C30" i="1"/>
  <c r="C28" i="1"/>
  <c r="C27" i="1"/>
  <c r="C26" i="1"/>
  <c r="C24" i="1"/>
  <c r="C22" i="1"/>
  <c r="C19" i="1"/>
  <c r="C7" i="1"/>
</calcChain>
</file>

<file path=xl/sharedStrings.xml><?xml version="1.0" encoding="utf-8"?>
<sst xmlns="http://schemas.openxmlformats.org/spreadsheetml/2006/main" count="46" uniqueCount="44">
  <si>
    <t>Anschaffungspreis</t>
  </si>
  <si>
    <t>Gesamtquadratmeter</t>
  </si>
  <si>
    <t>Preis pro Quadratmeter</t>
  </si>
  <si>
    <t>Grunderwerbssteuersatz</t>
  </si>
  <si>
    <t>Notarkosten in Prozent</t>
  </si>
  <si>
    <t>Maklerprovision in Prozent</t>
  </si>
  <si>
    <t>Anfangstilgung in Prozent</t>
  </si>
  <si>
    <t>Zinssatz in Prozent</t>
  </si>
  <si>
    <t>Eigenkapital in Euro</t>
  </si>
  <si>
    <t>Eigenkapital in Prozent</t>
  </si>
  <si>
    <t>Jahresmieteinnahmen</t>
  </si>
  <si>
    <t>Miete pro Quadratmeter</t>
  </si>
  <si>
    <t>Objekt</t>
  </si>
  <si>
    <t>Jakobstraße</t>
  </si>
  <si>
    <t>Kaufpreis pro Quadratmeter</t>
  </si>
  <si>
    <t>Renovierung, Sanierng</t>
  </si>
  <si>
    <t>Grunderwerbssteuer</t>
  </si>
  <si>
    <t>Notar</t>
  </si>
  <si>
    <t>Makler-Courtage</t>
  </si>
  <si>
    <t>Aufwand gesamt</t>
  </si>
  <si>
    <t>Anschaffung</t>
  </si>
  <si>
    <t>Finanzierung</t>
  </si>
  <si>
    <t>Eigenkapital</t>
  </si>
  <si>
    <t>Finanzierungssumme</t>
  </si>
  <si>
    <t>Anfangstilgung</t>
  </si>
  <si>
    <t>Anfangszinskosten</t>
  </si>
  <si>
    <t>Rendite</t>
  </si>
  <si>
    <t>Mieterhöhungspotential</t>
  </si>
  <si>
    <t>Mieterhöhung pro Quadratmeter</t>
  </si>
  <si>
    <t>Erwartete Mieteinnahmen</t>
  </si>
  <si>
    <t>Kosten der Hausverwaltung 6%</t>
  </si>
  <si>
    <t>Mietausfallwagnis 5%</t>
  </si>
  <si>
    <t>Instandsetzungsrücklage 1%</t>
  </si>
  <si>
    <t>Finanzierungsaufwand</t>
  </si>
  <si>
    <t>Finanzierungsaufwand monatlich</t>
  </si>
  <si>
    <t>Finanzierungsaufwand jährlich</t>
  </si>
  <si>
    <t>Gesamtkosten</t>
  </si>
  <si>
    <t>Überschuß f. Anleger nach Instandh.</t>
  </si>
  <si>
    <t>Überschuß f. Anleger</t>
  </si>
  <si>
    <t>Überschuß Mieteinnahmen - Finanzierung</t>
  </si>
  <si>
    <t xml:space="preserve">   im Monat</t>
  </si>
  <si>
    <t>Rendite auf Investition (plus Tilgung)</t>
  </si>
  <si>
    <t>Rendite auf Eigenkapital</t>
  </si>
  <si>
    <t>Grunddaten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</si>
</sst>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1" fillId="2" borderId="0" applyNumberFormat="0" applyBorder="0" applyAlignment="0" applyProtection="0"/>
  </cellStyleXfs>
  <cellXfs count="12">
    <xf numFmtId="0" fontId="0" fillId="0" borderId="0" xfId="0"/>
    <xf numFmtId="0" fontId="3" fillId="0" borderId="2" xfId="4"/>
    <xf numFmtId="0" fontId="1" fillId="2" borderId="0" xfId="5"/>
    <xf numFmtId="44" fontId="1" fillId="2" borderId="0" xfId="2" applyFill="1"/>
    <xf numFmtId="44" fontId="0" fillId="0" borderId="0" xfId="2" applyFont="1"/>
    <xf numFmtId="44" fontId="0" fillId="0" borderId="0" xfId="0" applyNumberFormat="1"/>
    <xf numFmtId="0" fontId="2" fillId="0" borderId="1" xfId="3"/>
    <xf numFmtId="44" fontId="4" fillId="0" borderId="0" xfId="0" applyNumberFormat="1" applyFont="1"/>
    <xf numFmtId="0" fontId="4" fillId="0" borderId="0" xfId="0" applyFont="1"/>
    <xf numFmtId="0" fontId="4" fillId="2" borderId="0" xfId="5" applyFont="1"/>
    <xf numFmtId="43" fontId="0" fillId="0" borderId="0" xfId="1" applyFont="1"/>
    <xf numFmtId="44" fontId="4" fillId="0" borderId="0" xfId="2" applyFont="1"/>
  </cellXfs>
  <cellStyles count="6">
    <cellStyle name="20 % - Akzent3" xfId="5" builtinId="38"/>
    <cellStyle name="Komma" xfId="1" builtinId="3"/>
    <cellStyle name="Standard" xfId="0" builtinId="0"/>
    <cellStyle name="Überschrift 1" xfId="3" builtinId="16"/>
    <cellStyle name="Überschrift 2" xfId="4" builtinId="17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Anschaffungskosten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'Haus 1'!$B$24:$B$28</c:f>
              <c:strCache>
                <c:ptCount val="5"/>
                <c:pt idx="0">
                  <c:v>Anschaffungspreis</c:v>
                </c:pt>
                <c:pt idx="1">
                  <c:v>Renovierung, Sanierng</c:v>
                </c:pt>
                <c:pt idx="2">
                  <c:v>Grunderwerbssteuer</c:v>
                </c:pt>
                <c:pt idx="3">
                  <c:v>Notar</c:v>
                </c:pt>
                <c:pt idx="4">
                  <c:v>Makler-Courtage</c:v>
                </c:pt>
              </c:strCache>
            </c:strRef>
          </c:cat>
          <c:val>
            <c:numRef>
              <c:f>'Haus 1'!$C$24:$C$28</c:f>
              <c:numCache>
                <c:formatCode>_("€"* #,##0.00_);_("€"* \(#,##0.00\);_("€"* "-"??_);_(@_)</c:formatCode>
                <c:ptCount val="5"/>
                <c:pt idx="0">
                  <c:v>750000</c:v>
                </c:pt>
                <c:pt idx="1">
                  <c:v>100000</c:v>
                </c:pt>
                <c:pt idx="2">
                  <c:v>26250.000000000004</c:v>
                </c:pt>
                <c:pt idx="3">
                  <c:v>11250</c:v>
                </c:pt>
                <c:pt idx="4">
                  <c:v>44625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Laufende Kosten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4">
                  <a:shade val="5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4">
                  <a:shade val="8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4">
                  <a:tint val="8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>
                  <a:tint val="5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'Haus 1'!$B$46:$B$49</c:f>
              <c:strCache>
                <c:ptCount val="4"/>
                <c:pt idx="0">
                  <c:v>Kosten der Hausverwaltung 6%</c:v>
                </c:pt>
                <c:pt idx="1">
                  <c:v>Mietausfallwagnis 5%</c:v>
                </c:pt>
                <c:pt idx="2">
                  <c:v>Instandsetzungsrücklage 1%</c:v>
                </c:pt>
                <c:pt idx="3">
                  <c:v>Finanzierungsaufwand</c:v>
                </c:pt>
              </c:strCache>
            </c:strRef>
          </c:cat>
          <c:val>
            <c:numRef>
              <c:f>'Haus 1'!$C$46:$C$49</c:f>
              <c:numCache>
                <c:formatCode>_("€"* #,##0.00_);_("€"* \(#,##0.00\);_("€"* "-"??_);_(@_)</c:formatCode>
                <c:ptCount val="4"/>
                <c:pt idx="0">
                  <c:v>3077.46</c:v>
                </c:pt>
                <c:pt idx="1">
                  <c:v>2564.5500000000002</c:v>
                </c:pt>
                <c:pt idx="2">
                  <c:v>7500</c:v>
                </c:pt>
                <c:pt idx="3">
                  <c:v>38859.605000000003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2</xdr:row>
      <xdr:rowOff>19050</xdr:rowOff>
    </xdr:from>
    <xdr:to>
      <xdr:col>7</xdr:col>
      <xdr:colOff>476251</xdr:colOff>
      <xdr:row>11</xdr:row>
      <xdr:rowOff>9525</xdr:rowOff>
    </xdr:to>
    <xdr:sp macro="" textlink="">
      <xdr:nvSpPr>
        <xdr:cNvPr id="2" name="Rechteckige Legende 1"/>
        <xdr:cNvSpPr/>
      </xdr:nvSpPr>
      <xdr:spPr>
        <a:xfrm>
          <a:off x="5286375" y="276225"/>
          <a:ext cx="1990726" cy="1714500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Tragen Sie in die grau unterlegten Felder Ihre Kauf- und</a:t>
          </a:r>
          <a:r>
            <a:rPr lang="de-DE" sz="1100" baseline="0"/>
            <a:t> Finanzierungsdaten für das Objekt ein</a:t>
          </a:r>
          <a:r>
            <a:rPr lang="de-DE" sz="1100"/>
            <a:t>.</a:t>
          </a:r>
        </a:p>
        <a:p>
          <a:pPr algn="l"/>
          <a:r>
            <a:rPr lang="de-DE" sz="1100"/>
            <a:t>Duplizieren Sie das Arbeitsblatt für weitere Objekte im Vergleich.</a:t>
          </a:r>
        </a:p>
      </xdr:txBody>
    </xdr:sp>
    <xdr:clientData/>
  </xdr:twoCellAnchor>
  <xdr:twoCellAnchor>
    <xdr:from>
      <xdr:col>8</xdr:col>
      <xdr:colOff>0</xdr:colOff>
      <xdr:row>2</xdr:row>
      <xdr:rowOff>14286</xdr:rowOff>
    </xdr:from>
    <xdr:to>
      <xdr:col>16</xdr:col>
      <xdr:colOff>0</xdr:colOff>
      <xdr:row>21</xdr:row>
      <xdr:rowOff>9524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761999</xdr:colOff>
      <xdr:row>21</xdr:row>
      <xdr:rowOff>195262</xdr:rowOff>
    </xdr:from>
    <xdr:to>
      <xdr:col>16</xdr:col>
      <xdr:colOff>47625</xdr:colOff>
      <xdr:row>40</xdr:row>
      <xdr:rowOff>9525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9"/>
  <sheetViews>
    <sheetView showGridLines="0" tabSelected="1" workbookViewId="0">
      <selection activeCell="F21" sqref="F21"/>
    </sheetView>
  </sheetViews>
  <sheetFormatPr baseColWidth="10" defaultRowHeight="15" x14ac:dyDescent="0.25"/>
  <cols>
    <col min="2" max="2" width="33.28515625" customWidth="1"/>
    <col min="3" max="3" width="17.28515625" customWidth="1"/>
  </cols>
  <sheetData>
    <row r="1" spans="2:3" ht="30.75" customHeight="1" thickBot="1" x14ac:dyDescent="0.35">
      <c r="B1" s="6" t="s">
        <v>43</v>
      </c>
    </row>
    <row r="2" spans="2:3" ht="12" customHeight="1" thickTop="1" x14ac:dyDescent="0.25"/>
    <row r="3" spans="2:3" x14ac:dyDescent="0.25">
      <c r="B3" s="8" t="s">
        <v>12</v>
      </c>
      <c r="C3" s="9" t="s">
        <v>13</v>
      </c>
    </row>
    <row r="5" spans="2:3" x14ac:dyDescent="0.25">
      <c r="B5" t="s">
        <v>0</v>
      </c>
      <c r="C5" s="3">
        <v>750000</v>
      </c>
    </row>
    <row r="6" spans="2:3" x14ac:dyDescent="0.25">
      <c r="B6" t="s">
        <v>1</v>
      </c>
      <c r="C6" s="2">
        <v>772.61</v>
      </c>
    </row>
    <row r="7" spans="2:3" x14ac:dyDescent="0.25">
      <c r="B7" t="s">
        <v>2</v>
      </c>
      <c r="C7" s="4">
        <f>ROUND(C5/C6,2)</f>
        <v>970.74</v>
      </c>
    </row>
    <row r="9" spans="2:3" x14ac:dyDescent="0.25">
      <c r="B9" t="s">
        <v>3</v>
      </c>
      <c r="C9" s="2">
        <v>3.5</v>
      </c>
    </row>
    <row r="10" spans="2:3" x14ac:dyDescent="0.25">
      <c r="B10" t="s">
        <v>4</v>
      </c>
      <c r="C10" s="2">
        <v>1.5</v>
      </c>
    </row>
    <row r="11" spans="2:3" x14ac:dyDescent="0.25">
      <c r="B11" t="s">
        <v>5</v>
      </c>
      <c r="C11" s="2">
        <v>5.95</v>
      </c>
    </row>
    <row r="13" spans="2:3" x14ac:dyDescent="0.25">
      <c r="B13" t="s">
        <v>6</v>
      </c>
      <c r="C13" s="2">
        <v>2</v>
      </c>
    </row>
    <row r="14" spans="2:3" x14ac:dyDescent="0.25">
      <c r="B14" t="s">
        <v>7</v>
      </c>
      <c r="C14" s="2">
        <v>3.09</v>
      </c>
    </row>
    <row r="15" spans="2:3" x14ac:dyDescent="0.25">
      <c r="B15" t="s">
        <v>8</v>
      </c>
      <c r="C15" s="3">
        <v>168675</v>
      </c>
    </row>
    <row r="16" spans="2:3" x14ac:dyDescent="0.25">
      <c r="B16" t="s">
        <v>9</v>
      </c>
      <c r="C16" s="10">
        <f>C15/(C5/100)</f>
        <v>22.49</v>
      </c>
    </row>
    <row r="18" spans="2:3" x14ac:dyDescent="0.25">
      <c r="B18" t="s">
        <v>10</v>
      </c>
      <c r="C18" s="3">
        <v>51291</v>
      </c>
    </row>
    <row r="19" spans="2:3" x14ac:dyDescent="0.25">
      <c r="B19" t="s">
        <v>11</v>
      </c>
      <c r="C19">
        <f>ROUND(C18/12/C6,2)</f>
        <v>5.53</v>
      </c>
    </row>
    <row r="21" spans="2:3" ht="18" thickBot="1" x14ac:dyDescent="0.35">
      <c r="B21" s="1" t="s">
        <v>20</v>
      </c>
    </row>
    <row r="22" spans="2:3" ht="15.75" thickTop="1" x14ac:dyDescent="0.25">
      <c r="B22" t="s">
        <v>14</v>
      </c>
      <c r="C22" s="4">
        <f>ROUND(C5/C6,2)</f>
        <v>970.74</v>
      </c>
    </row>
    <row r="24" spans="2:3" x14ac:dyDescent="0.25">
      <c r="B24" t="s">
        <v>0</v>
      </c>
      <c r="C24" s="5">
        <f>C5</f>
        <v>750000</v>
      </c>
    </row>
    <row r="25" spans="2:3" x14ac:dyDescent="0.25">
      <c r="B25" t="s">
        <v>15</v>
      </c>
      <c r="C25" s="3">
        <v>100000</v>
      </c>
    </row>
    <row r="26" spans="2:3" x14ac:dyDescent="0.25">
      <c r="B26" t="s">
        <v>16</v>
      </c>
      <c r="C26" s="4">
        <f>C5*(C9/100)</f>
        <v>26250.000000000004</v>
      </c>
    </row>
    <row r="27" spans="2:3" x14ac:dyDescent="0.25">
      <c r="B27" t="s">
        <v>17</v>
      </c>
      <c r="C27" s="5">
        <f>C5*(C10/100)</f>
        <v>11250</v>
      </c>
    </row>
    <row r="28" spans="2:3" x14ac:dyDescent="0.25">
      <c r="B28" t="s">
        <v>18</v>
      </c>
      <c r="C28" s="4">
        <f>ROUND(C5*(C11/100),2)</f>
        <v>44625</v>
      </c>
    </row>
    <row r="30" spans="2:3" x14ac:dyDescent="0.25">
      <c r="B30" s="8" t="s">
        <v>19</v>
      </c>
      <c r="C30" s="7">
        <f>SUM(C24:C28)</f>
        <v>932125</v>
      </c>
    </row>
    <row r="32" spans="2:3" ht="20.25" thickBot="1" x14ac:dyDescent="0.35">
      <c r="B32" s="6" t="s">
        <v>21</v>
      </c>
    </row>
    <row r="33" spans="2:3" ht="15.75" thickTop="1" x14ac:dyDescent="0.25">
      <c r="B33" t="s">
        <v>22</v>
      </c>
      <c r="C33" s="5">
        <f>C15</f>
        <v>168675</v>
      </c>
    </row>
    <row r="34" spans="2:3" x14ac:dyDescent="0.25">
      <c r="B34" t="s">
        <v>23</v>
      </c>
      <c r="C34" s="5">
        <f>C30-C33</f>
        <v>763450</v>
      </c>
    </row>
    <row r="35" spans="2:3" x14ac:dyDescent="0.25">
      <c r="B35" t="s">
        <v>24</v>
      </c>
      <c r="C35" s="4">
        <f>C34/12*(C13/100)</f>
        <v>1272.4166666666667</v>
      </c>
    </row>
    <row r="36" spans="2:3" x14ac:dyDescent="0.25">
      <c r="B36" t="s">
        <v>25</v>
      </c>
      <c r="C36" s="4">
        <f>C34/12*(C14/100)</f>
        <v>1965.88375</v>
      </c>
    </row>
    <row r="37" spans="2:3" x14ac:dyDescent="0.25">
      <c r="B37" t="s">
        <v>34</v>
      </c>
      <c r="C37" s="4">
        <f>C35+C36</f>
        <v>3238.3004166666669</v>
      </c>
    </row>
    <row r="38" spans="2:3" x14ac:dyDescent="0.25">
      <c r="B38" s="8" t="s">
        <v>35</v>
      </c>
      <c r="C38" s="11">
        <f>C37*12</f>
        <v>38859.605000000003</v>
      </c>
    </row>
    <row r="40" spans="2:3" ht="20.25" thickBot="1" x14ac:dyDescent="0.35">
      <c r="B40" s="6" t="s">
        <v>26</v>
      </c>
    </row>
    <row r="41" spans="2:3" ht="15.75" thickTop="1" x14ac:dyDescent="0.25">
      <c r="B41" t="s">
        <v>10</v>
      </c>
      <c r="C41" s="4">
        <f>C18</f>
        <v>51291</v>
      </c>
    </row>
    <row r="42" spans="2:3" x14ac:dyDescent="0.25">
      <c r="B42" t="s">
        <v>27</v>
      </c>
      <c r="C42" s="4">
        <v>7670</v>
      </c>
    </row>
    <row r="43" spans="2:3" x14ac:dyDescent="0.25">
      <c r="B43" t="s">
        <v>28</v>
      </c>
      <c r="C43" s="4">
        <f>ROUND(C42/C6/12,2)</f>
        <v>0.83</v>
      </c>
    </row>
    <row r="44" spans="2:3" x14ac:dyDescent="0.25">
      <c r="B44" t="s">
        <v>29</v>
      </c>
      <c r="C44" s="5">
        <f>C41+C42</f>
        <v>58961</v>
      </c>
    </row>
    <row r="46" spans="2:3" x14ac:dyDescent="0.25">
      <c r="B46" t="s">
        <v>30</v>
      </c>
      <c r="C46" s="5">
        <f>C41*0.06</f>
        <v>3077.46</v>
      </c>
    </row>
    <row r="47" spans="2:3" x14ac:dyDescent="0.25">
      <c r="B47" t="s">
        <v>31</v>
      </c>
      <c r="C47" s="5">
        <f>C41*0.05</f>
        <v>2564.5500000000002</v>
      </c>
    </row>
    <row r="48" spans="2:3" x14ac:dyDescent="0.25">
      <c r="B48" t="s">
        <v>32</v>
      </c>
      <c r="C48" s="5">
        <f>C5*0.01</f>
        <v>7500</v>
      </c>
    </row>
    <row r="49" spans="2:3" x14ac:dyDescent="0.25">
      <c r="B49" t="s">
        <v>33</v>
      </c>
      <c r="C49" s="5">
        <f>C38</f>
        <v>38859.605000000003</v>
      </c>
    </row>
    <row r="51" spans="2:3" x14ac:dyDescent="0.25">
      <c r="B51" s="8" t="s">
        <v>36</v>
      </c>
      <c r="C51" s="7">
        <f>SUM(C46:C49)</f>
        <v>52001.615000000005</v>
      </c>
    </row>
    <row r="53" spans="2:3" x14ac:dyDescent="0.25">
      <c r="B53" t="s">
        <v>37</v>
      </c>
      <c r="C53" s="5">
        <f>C44-C51</f>
        <v>6959.3849999999948</v>
      </c>
    </row>
    <row r="54" spans="2:3" x14ac:dyDescent="0.25">
      <c r="B54" t="s">
        <v>38</v>
      </c>
      <c r="C54" s="5">
        <f>C53+C48</f>
        <v>14459.384999999995</v>
      </c>
    </row>
    <row r="55" spans="2:3" x14ac:dyDescent="0.25">
      <c r="B55" t="s">
        <v>39</v>
      </c>
      <c r="C55" s="5">
        <f>C41-C38</f>
        <v>12431.394999999997</v>
      </c>
    </row>
    <row r="56" spans="2:3" x14ac:dyDescent="0.25">
      <c r="B56" t="s">
        <v>40</v>
      </c>
      <c r="C56" s="5">
        <f>C55/12</f>
        <v>1035.9495833333331</v>
      </c>
    </row>
    <row r="58" spans="2:3" x14ac:dyDescent="0.25">
      <c r="B58" s="8" t="s">
        <v>41</v>
      </c>
      <c r="C58" s="8">
        <f>ROUND(C54/(C30/100),2)</f>
        <v>1.55</v>
      </c>
    </row>
    <row r="59" spans="2:3" x14ac:dyDescent="0.25">
      <c r="B59" s="8" t="s">
        <v>42</v>
      </c>
      <c r="C59" s="8">
        <f>ROUND(C54/(C15/100),2)</f>
        <v>8.57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Haus 1</vt:lpstr>
      <vt:lpstr>Grunddaten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Böhmer</dc:creator>
  <cp:lastModifiedBy>Martin Böhmer</cp:lastModifiedBy>
  <dcterms:created xsi:type="dcterms:W3CDTF">2014-11-11T14:02:32Z</dcterms:created>
  <dcterms:modified xsi:type="dcterms:W3CDTF">2014-11-11T14:47:25Z</dcterms:modified>
</cp:coreProperties>
</file>