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0460" windowHeight="7680" activeTab="1"/>
  </bookViews>
  <sheets>
    <sheet name="Objekt" sheetId="1" r:id="rId1"/>
    <sheet name="Einheit 1" sheetId="2" r:id="rId2"/>
  </sheets>
  <definedNames>
    <definedName name="Abrechnung">'Einheit 1'!$B$34:$C$39</definedName>
    <definedName name="Anteilsberechnung">'Einheit 1'!$B$11:$C$13</definedName>
    <definedName name="Einheitendaten">'Einheit 1'!$B$2:$C$9</definedName>
    <definedName name="Kostenverteilung">'Einheit 1'!$B$15:$E$32</definedName>
    <definedName name="Objektdaten">Objekt!$B$2:$C$8</definedName>
    <definedName name="Umlagearten">Objekt!$I$2:$I$4</definedName>
    <definedName name="Umlegbare_Kosten">Tabelle1[#All]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2" l="1"/>
  <c r="D30" i="2"/>
  <c r="D29" i="2"/>
  <c r="D28" i="2"/>
  <c r="D27" i="2"/>
  <c r="D26" i="2"/>
  <c r="D25" i="2"/>
  <c r="D24" i="2"/>
  <c r="E24" i="2" s="1"/>
  <c r="D23" i="2"/>
  <c r="D22" i="2"/>
  <c r="D21" i="2"/>
  <c r="D20" i="2"/>
  <c r="E20" i="2" s="1"/>
  <c r="D19" i="2"/>
  <c r="D18" i="2"/>
  <c r="D17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32" i="2" s="1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C9" i="2"/>
  <c r="C13" i="2" s="1"/>
  <c r="E23" i="2" l="1"/>
  <c r="E25" i="2"/>
  <c r="E29" i="2"/>
  <c r="E22" i="2"/>
  <c r="C12" i="2"/>
  <c r="E26" i="2" s="1"/>
  <c r="C28" i="1"/>
  <c r="C8" i="1"/>
  <c r="E27" i="2" l="1"/>
  <c r="E19" i="2"/>
  <c r="E21" i="2"/>
  <c r="E31" i="2"/>
  <c r="E18" i="2"/>
  <c r="E17" i="2"/>
  <c r="E30" i="2"/>
  <c r="E28" i="2"/>
  <c r="E32" i="2" l="1"/>
  <c r="C35" i="2" s="1"/>
  <c r="C37" i="2" s="1"/>
  <c r="C39" i="2" s="1"/>
</calcChain>
</file>

<file path=xl/sharedStrings.xml><?xml version="1.0" encoding="utf-8"?>
<sst xmlns="http://schemas.openxmlformats.org/spreadsheetml/2006/main" count="70" uniqueCount="46">
  <si>
    <t>Objektdaten</t>
  </si>
  <si>
    <t>Lage</t>
  </si>
  <si>
    <t>Gesamt-Quadratmeter</t>
  </si>
  <si>
    <t>Gesamt-Einheiten</t>
  </si>
  <si>
    <t>Abrechnungszeitraum Anfang</t>
  </si>
  <si>
    <t>Abrechnungszeitraum Ende</t>
  </si>
  <si>
    <t>Abrechnungszeitraum Tage</t>
  </si>
  <si>
    <t>Jakobstraße</t>
  </si>
  <si>
    <t>Jakobstraße 9 Eitorf</t>
  </si>
  <si>
    <t>Umlegbare Kosten</t>
  </si>
  <si>
    <t>Gesamt</t>
  </si>
  <si>
    <t>Umlageart</t>
  </si>
  <si>
    <t>Umlagearten</t>
  </si>
  <si>
    <t>Einheiten</t>
  </si>
  <si>
    <t>Quadratmeter</t>
  </si>
  <si>
    <t>Öffentliche Lasten/Grundsteuer</t>
  </si>
  <si>
    <t>Wasserkosten</t>
  </si>
  <si>
    <t>Gesamtkosten</t>
  </si>
  <si>
    <t>Entwässerung</t>
  </si>
  <si>
    <t>Aufzugskosten</t>
  </si>
  <si>
    <t>Müll</t>
  </si>
  <si>
    <t>Straßenreinigung</t>
  </si>
  <si>
    <t>Hausreinigung</t>
  </si>
  <si>
    <t>Gartenpflege</t>
  </si>
  <si>
    <t>Beleuchtung</t>
  </si>
  <si>
    <t>Gebäudeversicherung</t>
  </si>
  <si>
    <t>Haftpflichtversicherung</t>
  </si>
  <si>
    <t>Hausmeister</t>
  </si>
  <si>
    <t>Kabelfernsehen</t>
  </si>
  <si>
    <t>Waschküche</t>
  </si>
  <si>
    <t>Sonstige Kosten</t>
  </si>
  <si>
    <t>Einheitendaten</t>
  </si>
  <si>
    <t>Bezeichnung</t>
  </si>
  <si>
    <t>Abrechnungsempfänger</t>
  </si>
  <si>
    <t>Anteil Quadratmeter</t>
  </si>
  <si>
    <t>Anteil Einheiten</t>
  </si>
  <si>
    <t>Anteilsberechnung</t>
  </si>
  <si>
    <t>Jakobstraße EG</t>
  </si>
  <si>
    <t>Max Mustermann, Jakobstr. 9</t>
  </si>
  <si>
    <t>Ihr Anteil</t>
  </si>
  <si>
    <t>Kostenverteilung</t>
  </si>
  <si>
    <t>Abrechnung</t>
  </si>
  <si>
    <t>Geleistete Vorauszahlungen</t>
  </si>
  <si>
    <t>Saldo</t>
  </si>
  <si>
    <t>Monatliche Anpassung</t>
  </si>
  <si>
    <t>Adresse der 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</si>
</sst>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5">
    <xf numFmtId="0" fontId="0" fillId="0" borderId="0" xfId="0"/>
    <xf numFmtId="0" fontId="1" fillId="2" borderId="0" xfId="3"/>
    <xf numFmtId="0" fontId="0" fillId="2" borderId="0" xfId="3" applyFont="1"/>
    <xf numFmtId="14" fontId="1" fillId="2" borderId="0" xfId="3" applyNumberFormat="1"/>
    <xf numFmtId="44" fontId="0" fillId="0" borderId="0" xfId="1" applyFont="1"/>
    <xf numFmtId="44" fontId="0" fillId="0" borderId="0" xfId="0" applyNumberFormat="1"/>
    <xf numFmtId="0" fontId="2" fillId="0" borderId="0" xfId="0" applyFont="1"/>
    <xf numFmtId="9" fontId="0" fillId="0" borderId="0" xfId="2" applyFont="1"/>
    <xf numFmtId="44" fontId="1" fillId="0" borderId="0" xfId="0" applyNumberFormat="1" applyFont="1"/>
    <xf numFmtId="44" fontId="0" fillId="0" borderId="0" xfId="0" applyNumberFormat="1" applyFont="1"/>
    <xf numFmtId="44" fontId="1" fillId="2" borderId="0" xfId="3" applyNumberFormat="1"/>
    <xf numFmtId="44" fontId="2" fillId="0" borderId="0" xfId="1" applyFont="1"/>
    <xf numFmtId="0" fontId="2" fillId="2" borderId="0" xfId="3" applyFont="1"/>
    <xf numFmtId="0" fontId="0" fillId="2" borderId="0" xfId="3" applyFont="1"/>
    <xf numFmtId="0" fontId="1" fillId="2" borderId="0" xfId="3"/>
  </cellXfs>
  <cellStyles count="4">
    <cellStyle name="20 % - Akzent3" xfId="3" builtinId="38"/>
    <cellStyle name="Prozent" xfId="2" builtinId="5"/>
    <cellStyle name="Standard" xfId="0" builtinId="0"/>
    <cellStyle name="Währung" xfId="1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-* #,##0.00\ &quot;€&quot;_-;\-* #,##0.00\ &quot;€&quot;_-;_-* &quot;-&quot;??\ &quot;€&quot;_-;_-@_-"/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3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3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3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4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4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4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tint val="5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5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5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tint val="7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7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7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1">
                      <a:tint val="8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8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8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tint val="9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9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9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1">
                      <a:shade val="9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9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9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1">
                      <a:shade val="8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8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8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1">
                      <a:shade val="7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7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7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1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shade val="5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5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5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3"/>
            <c:bubble3D val="0"/>
            <c:spPr>
              <a:gradFill rotWithShape="1">
                <a:gsLst>
                  <a:gs pos="0">
                    <a:schemeClr val="accent1">
                      <a:shade val="4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4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4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shade val="3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3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3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12"/>
              <c:layout>
                <c:manualLayout>
                  <c:x val="-2.6229508196721311E-2"/>
                  <c:y val="-4.6697384114335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2.7686703096539162E-2"/>
                  <c:y val="1.7204299410544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3.6429872495446158E-2"/>
                  <c:y val="-5.40706552902833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Objekt!$B$12:$B$26</c:f>
              <c:strCache>
                <c:ptCount val="15"/>
                <c:pt idx="0">
                  <c:v>Öffentliche Lasten/Grundsteuer</c:v>
                </c:pt>
                <c:pt idx="1">
                  <c:v>Wasserkosten</c:v>
                </c:pt>
                <c:pt idx="2">
                  <c:v>Entwässerung</c:v>
                </c:pt>
                <c:pt idx="3">
                  <c:v>Aufzugskosten</c:v>
                </c:pt>
                <c:pt idx="4">
                  <c:v>Müll</c:v>
                </c:pt>
                <c:pt idx="5">
                  <c:v>Straßenreinigung</c:v>
                </c:pt>
                <c:pt idx="6">
                  <c:v>Hausreinigung</c:v>
                </c:pt>
                <c:pt idx="7">
                  <c:v>Gartenpflege</c:v>
                </c:pt>
                <c:pt idx="8">
                  <c:v>Beleuchtung</c:v>
                </c:pt>
                <c:pt idx="9">
                  <c:v>Gebäudeversicherung</c:v>
                </c:pt>
                <c:pt idx="10">
                  <c:v>Haftpflichtversicherung</c:v>
                </c:pt>
                <c:pt idx="11">
                  <c:v>Hausmeister</c:v>
                </c:pt>
                <c:pt idx="12">
                  <c:v>Kabelfernsehen</c:v>
                </c:pt>
                <c:pt idx="13">
                  <c:v>Waschküche</c:v>
                </c:pt>
                <c:pt idx="14">
                  <c:v>Sonstige Kosten</c:v>
                </c:pt>
              </c:strCache>
            </c:strRef>
          </c:cat>
          <c:val>
            <c:numRef>
              <c:f>Objekt!$C$12:$C$26</c:f>
              <c:numCache>
                <c:formatCode>_("€"* #,##0.00_);_("€"* \(#,##0.00\);_("€"* "-"??_);_(@_)</c:formatCode>
                <c:ptCount val="15"/>
                <c:pt idx="0">
                  <c:v>1000</c:v>
                </c:pt>
                <c:pt idx="1">
                  <c:v>800</c:v>
                </c:pt>
                <c:pt idx="2">
                  <c:v>400</c:v>
                </c:pt>
                <c:pt idx="3">
                  <c:v>0</c:v>
                </c:pt>
                <c:pt idx="4">
                  <c:v>1200</c:v>
                </c:pt>
                <c:pt idx="5">
                  <c:v>600</c:v>
                </c:pt>
                <c:pt idx="6">
                  <c:v>600</c:v>
                </c:pt>
                <c:pt idx="7">
                  <c:v>300</c:v>
                </c:pt>
                <c:pt idx="8">
                  <c:v>200</c:v>
                </c:pt>
                <c:pt idx="9">
                  <c:v>800</c:v>
                </c:pt>
                <c:pt idx="10">
                  <c:v>200</c:v>
                </c:pt>
                <c:pt idx="11">
                  <c:v>1200</c:v>
                </c:pt>
                <c:pt idx="12">
                  <c:v>360</c:v>
                </c:pt>
                <c:pt idx="13">
                  <c:v>20</c:v>
                </c:pt>
                <c:pt idx="14">
                  <c:v>10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Umlegbare Kosten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Objekt!$B$12:$B$26</c:f>
              <c:strCache>
                <c:ptCount val="15"/>
                <c:pt idx="0">
                  <c:v>Öffentliche Lasten/Grundsteuer</c:v>
                </c:pt>
                <c:pt idx="1">
                  <c:v>Wasserkosten</c:v>
                </c:pt>
                <c:pt idx="2">
                  <c:v>Entwässerung</c:v>
                </c:pt>
                <c:pt idx="3">
                  <c:v>Aufzugskosten</c:v>
                </c:pt>
                <c:pt idx="4">
                  <c:v>Müll</c:v>
                </c:pt>
                <c:pt idx="5">
                  <c:v>Straßenreinigung</c:v>
                </c:pt>
                <c:pt idx="6">
                  <c:v>Hausreinigung</c:v>
                </c:pt>
                <c:pt idx="7">
                  <c:v>Gartenpflege</c:v>
                </c:pt>
                <c:pt idx="8">
                  <c:v>Beleuchtung</c:v>
                </c:pt>
                <c:pt idx="9">
                  <c:v>Gebäudeversicherung</c:v>
                </c:pt>
                <c:pt idx="10">
                  <c:v>Haftpflichtversicherung</c:v>
                </c:pt>
                <c:pt idx="11">
                  <c:v>Hausmeister</c:v>
                </c:pt>
                <c:pt idx="12">
                  <c:v>Kabelfernsehen</c:v>
                </c:pt>
                <c:pt idx="13">
                  <c:v>Waschküche</c:v>
                </c:pt>
                <c:pt idx="14">
                  <c:v>Sonstige Kosten</c:v>
                </c:pt>
              </c:strCache>
            </c:strRef>
          </c:cat>
          <c:val>
            <c:numRef>
              <c:f>Objekt!$C$12:$C$26</c:f>
              <c:numCache>
                <c:formatCode>_("€"* #,##0.00_);_("€"* \(#,##0.00\);_("€"* "-"??_);_(@_)</c:formatCode>
                <c:ptCount val="15"/>
                <c:pt idx="0">
                  <c:v>1000</c:v>
                </c:pt>
                <c:pt idx="1">
                  <c:v>800</c:v>
                </c:pt>
                <c:pt idx="2">
                  <c:v>400</c:v>
                </c:pt>
                <c:pt idx="3">
                  <c:v>0</c:v>
                </c:pt>
                <c:pt idx="4">
                  <c:v>1200</c:v>
                </c:pt>
                <c:pt idx="5">
                  <c:v>600</c:v>
                </c:pt>
                <c:pt idx="6">
                  <c:v>600</c:v>
                </c:pt>
                <c:pt idx="7">
                  <c:v>300</c:v>
                </c:pt>
                <c:pt idx="8">
                  <c:v>200</c:v>
                </c:pt>
                <c:pt idx="9">
                  <c:v>800</c:v>
                </c:pt>
                <c:pt idx="10">
                  <c:v>200</c:v>
                </c:pt>
                <c:pt idx="11">
                  <c:v>1200</c:v>
                </c:pt>
                <c:pt idx="12">
                  <c:v>360</c:v>
                </c:pt>
                <c:pt idx="13">
                  <c:v>20</c:v>
                </c:pt>
                <c:pt idx="1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259973896"/>
        <c:axId val="259976640"/>
      </c:barChart>
      <c:catAx>
        <c:axId val="25997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9976640"/>
        <c:crosses val="autoZero"/>
        <c:auto val="1"/>
        <c:lblAlgn val="ctr"/>
        <c:lblOffset val="100"/>
        <c:noMultiLvlLbl val="0"/>
      </c:catAx>
      <c:valAx>
        <c:axId val="25997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99738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'Einheit 1'!$B$17:$B$31</c:f>
              <c:strCache>
                <c:ptCount val="15"/>
                <c:pt idx="0">
                  <c:v>Öffentliche Lasten/Grundsteuer</c:v>
                </c:pt>
                <c:pt idx="1">
                  <c:v>Wasserkosten</c:v>
                </c:pt>
                <c:pt idx="2">
                  <c:v>Entwässerung</c:v>
                </c:pt>
                <c:pt idx="3">
                  <c:v>Aufzugskosten</c:v>
                </c:pt>
                <c:pt idx="4">
                  <c:v>Müll</c:v>
                </c:pt>
                <c:pt idx="5">
                  <c:v>Straßenreinigung</c:v>
                </c:pt>
                <c:pt idx="6">
                  <c:v>Hausreinigung</c:v>
                </c:pt>
                <c:pt idx="7">
                  <c:v>Gartenpflege</c:v>
                </c:pt>
                <c:pt idx="8">
                  <c:v>Beleuchtung</c:v>
                </c:pt>
                <c:pt idx="9">
                  <c:v>Gebäudeversicherung</c:v>
                </c:pt>
                <c:pt idx="10">
                  <c:v>Haftpflichtversicherung</c:v>
                </c:pt>
                <c:pt idx="11">
                  <c:v>Hausmeister</c:v>
                </c:pt>
                <c:pt idx="12">
                  <c:v>Kabelfernsehen</c:v>
                </c:pt>
                <c:pt idx="13">
                  <c:v>Waschküche</c:v>
                </c:pt>
                <c:pt idx="14">
                  <c:v>Sonstige Kosten</c:v>
                </c:pt>
              </c:strCache>
            </c:strRef>
          </c:cat>
          <c:val>
            <c:numRef>
              <c:f>'Einheit 1'!$C$17:$C$31</c:f>
              <c:numCache>
                <c:formatCode>_("€"* #,##0.00_);_("€"* \(#,##0.00\);_("€"* "-"??_);_(@_)</c:formatCode>
                <c:ptCount val="15"/>
                <c:pt idx="0">
                  <c:v>1000</c:v>
                </c:pt>
                <c:pt idx="1">
                  <c:v>800</c:v>
                </c:pt>
                <c:pt idx="2">
                  <c:v>400</c:v>
                </c:pt>
                <c:pt idx="3">
                  <c:v>0</c:v>
                </c:pt>
                <c:pt idx="4">
                  <c:v>1200</c:v>
                </c:pt>
                <c:pt idx="5">
                  <c:v>600</c:v>
                </c:pt>
                <c:pt idx="6">
                  <c:v>600</c:v>
                </c:pt>
                <c:pt idx="7">
                  <c:v>300</c:v>
                </c:pt>
                <c:pt idx="8">
                  <c:v>200</c:v>
                </c:pt>
                <c:pt idx="9">
                  <c:v>800</c:v>
                </c:pt>
                <c:pt idx="10">
                  <c:v>200</c:v>
                </c:pt>
                <c:pt idx="11">
                  <c:v>1200</c:v>
                </c:pt>
                <c:pt idx="12">
                  <c:v>360</c:v>
                </c:pt>
                <c:pt idx="13">
                  <c:v>20</c:v>
                </c:pt>
                <c:pt idx="14">
                  <c:v>10</c:v>
                </c:pt>
              </c:numCache>
            </c:numRef>
          </c:val>
        </c:ser>
        <c:ser>
          <c:idx val="1"/>
          <c:order val="1"/>
          <c:tx>
            <c:strRef>
              <c:f>'Einheit 1'!$E$17:$E$31</c:f>
              <c:strCache>
                <c:ptCount val="15"/>
                <c:pt idx="0">
                  <c:v> 180,00 € </c:v>
                </c:pt>
                <c:pt idx="1">
                  <c:v> 144,00 € </c:v>
                </c:pt>
                <c:pt idx="2">
                  <c:v> 72,00 € </c:v>
                </c:pt>
                <c:pt idx="3">
                  <c:v> -   € </c:v>
                </c:pt>
                <c:pt idx="4">
                  <c:v> 216,00 € </c:v>
                </c:pt>
                <c:pt idx="5">
                  <c:v> 198,00 € </c:v>
                </c:pt>
                <c:pt idx="6">
                  <c:v> 198,00 € </c:v>
                </c:pt>
                <c:pt idx="7">
                  <c:v> 99,00 € </c:v>
                </c:pt>
                <c:pt idx="8">
                  <c:v> 66,00 € </c:v>
                </c:pt>
                <c:pt idx="9">
                  <c:v> 144,00 € </c:v>
                </c:pt>
                <c:pt idx="10">
                  <c:v> 36,00 € </c:v>
                </c:pt>
                <c:pt idx="11">
                  <c:v> 216,00 € </c:v>
                </c:pt>
                <c:pt idx="12">
                  <c:v> 118,80 € </c:v>
                </c:pt>
                <c:pt idx="13">
                  <c:v> 3,60 € </c:v>
                </c:pt>
                <c:pt idx="14">
                  <c:v> 1,80 € 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val>
            <c:numRef>
              <c:f>'Einheit 1'!$E$17:$E$31</c:f>
              <c:numCache>
                <c:formatCode>_("€"* #,##0.00_);_("€"* \(#,##0.00\);_("€"* "-"??_);_(@_)</c:formatCode>
                <c:ptCount val="15"/>
                <c:pt idx="0">
                  <c:v>180</c:v>
                </c:pt>
                <c:pt idx="1">
                  <c:v>144</c:v>
                </c:pt>
                <c:pt idx="2">
                  <c:v>72</c:v>
                </c:pt>
                <c:pt idx="3">
                  <c:v>0</c:v>
                </c:pt>
                <c:pt idx="4">
                  <c:v>216</c:v>
                </c:pt>
                <c:pt idx="5">
                  <c:v>198</c:v>
                </c:pt>
                <c:pt idx="6">
                  <c:v>198</c:v>
                </c:pt>
                <c:pt idx="7">
                  <c:v>99</c:v>
                </c:pt>
                <c:pt idx="8">
                  <c:v>66</c:v>
                </c:pt>
                <c:pt idx="9">
                  <c:v>144</c:v>
                </c:pt>
                <c:pt idx="10">
                  <c:v>36</c:v>
                </c:pt>
                <c:pt idx="11">
                  <c:v>216</c:v>
                </c:pt>
                <c:pt idx="12">
                  <c:v>118.8</c:v>
                </c:pt>
                <c:pt idx="13">
                  <c:v>3.6</c:v>
                </c:pt>
                <c:pt idx="14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977032"/>
        <c:axId val="259974288"/>
      </c:barChart>
      <c:catAx>
        <c:axId val="259977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9974288"/>
        <c:crosses val="autoZero"/>
        <c:auto val="1"/>
        <c:lblAlgn val="ctr"/>
        <c:lblOffset val="100"/>
        <c:noMultiLvlLbl val="0"/>
      </c:catAx>
      <c:valAx>
        <c:axId val="2599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9977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3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3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3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4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4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4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shade val="5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5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5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shade val="7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7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7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1">
                      <a:shade val="8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8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8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shade val="9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9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9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1">
                      <a:tint val="9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9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9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1">
                      <a:tint val="8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8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8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1">
                      <a:tint val="7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7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7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1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tint val="5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5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5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3"/>
            <c:bubble3D val="0"/>
            <c:spPr>
              <a:gradFill rotWithShape="1">
                <a:gsLst>
                  <a:gs pos="0">
                    <a:schemeClr val="accent1">
                      <a:tint val="4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4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4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tint val="3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3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3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'Einheit 1'!$B$17:$B$31</c:f>
              <c:strCache>
                <c:ptCount val="15"/>
                <c:pt idx="0">
                  <c:v>Öffentliche Lasten/Grundsteuer</c:v>
                </c:pt>
                <c:pt idx="1">
                  <c:v>Wasserkosten</c:v>
                </c:pt>
                <c:pt idx="2">
                  <c:v>Entwässerung</c:v>
                </c:pt>
                <c:pt idx="3">
                  <c:v>Aufzugskosten</c:v>
                </c:pt>
                <c:pt idx="4">
                  <c:v>Müll</c:v>
                </c:pt>
                <c:pt idx="5">
                  <c:v>Straßenreinigung</c:v>
                </c:pt>
                <c:pt idx="6">
                  <c:v>Hausreinigung</c:v>
                </c:pt>
                <c:pt idx="7">
                  <c:v>Gartenpflege</c:v>
                </c:pt>
                <c:pt idx="8">
                  <c:v>Beleuchtung</c:v>
                </c:pt>
                <c:pt idx="9">
                  <c:v>Gebäudeversicherung</c:v>
                </c:pt>
                <c:pt idx="10">
                  <c:v>Haftpflichtversicherung</c:v>
                </c:pt>
                <c:pt idx="11">
                  <c:v>Hausmeister</c:v>
                </c:pt>
                <c:pt idx="12">
                  <c:v>Kabelfernsehen</c:v>
                </c:pt>
                <c:pt idx="13">
                  <c:v>Waschküche</c:v>
                </c:pt>
                <c:pt idx="14">
                  <c:v>Sonstige Kosten</c:v>
                </c:pt>
              </c:strCache>
            </c:strRef>
          </c:cat>
          <c:val>
            <c:numRef>
              <c:f>'Einheit 1'!$E$17:$E$31</c:f>
              <c:numCache>
                <c:formatCode>_("€"* #,##0.00_);_("€"* \(#,##0.00\);_("€"* "-"??_);_(@_)</c:formatCode>
                <c:ptCount val="15"/>
                <c:pt idx="0">
                  <c:v>180</c:v>
                </c:pt>
                <c:pt idx="1">
                  <c:v>144</c:v>
                </c:pt>
                <c:pt idx="2">
                  <c:v>72</c:v>
                </c:pt>
                <c:pt idx="3">
                  <c:v>0</c:v>
                </c:pt>
                <c:pt idx="4">
                  <c:v>216</c:v>
                </c:pt>
                <c:pt idx="5">
                  <c:v>198</c:v>
                </c:pt>
                <c:pt idx="6">
                  <c:v>198</c:v>
                </c:pt>
                <c:pt idx="7">
                  <c:v>99</c:v>
                </c:pt>
                <c:pt idx="8">
                  <c:v>66</c:v>
                </c:pt>
                <c:pt idx="9">
                  <c:v>144</c:v>
                </c:pt>
                <c:pt idx="10">
                  <c:v>36</c:v>
                </c:pt>
                <c:pt idx="11">
                  <c:v>216</c:v>
                </c:pt>
                <c:pt idx="12">
                  <c:v>118.8</c:v>
                </c:pt>
                <c:pt idx="13">
                  <c:v>3.6</c:v>
                </c:pt>
                <c:pt idx="14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171449</xdr:rowOff>
    </xdr:from>
    <xdr:to>
      <xdr:col>7</xdr:col>
      <xdr:colOff>9526</xdr:colOff>
      <xdr:row>13</xdr:row>
      <xdr:rowOff>38100</xdr:rowOff>
    </xdr:to>
    <xdr:sp macro="" textlink="">
      <xdr:nvSpPr>
        <xdr:cNvPr id="2" name="Rechteckige Legende 1"/>
        <xdr:cNvSpPr/>
      </xdr:nvSpPr>
      <xdr:spPr>
        <a:xfrm>
          <a:off x="5581650" y="171449"/>
          <a:ext cx="1990726" cy="2343151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Tragen Sie in die grau unterlegten Felder Ihre Objektdaten ein.</a:t>
          </a:r>
        </a:p>
        <a:p>
          <a:pPr algn="l"/>
          <a:r>
            <a:rPr lang="de-DE" sz="1100"/>
            <a:t>In der Tabelle</a:t>
          </a:r>
          <a:r>
            <a:rPr lang="de-DE" sz="1100" baseline="0"/>
            <a:t> "Umlegbare Kosten" sind die Gesamtkosten und Umlageschlüssel zu bestimmen.</a:t>
          </a:r>
          <a:endParaRPr lang="de-DE" sz="1100"/>
        </a:p>
        <a:p>
          <a:pPr algn="l"/>
          <a:r>
            <a:rPr lang="de-DE" sz="1100"/>
            <a:t>Duplizieren Sie  die Einheiten-Arbeitsblätter für weitere Wohnungen und Mieter oder editieren Sie das Arbeitsblatt für den Ausdruck diverser Abrechnungen.</a:t>
          </a:r>
        </a:p>
      </xdr:txBody>
    </xdr:sp>
    <xdr:clientData/>
  </xdr:twoCellAnchor>
  <xdr:twoCellAnchor>
    <xdr:from>
      <xdr:col>7</xdr:col>
      <xdr:colOff>161924</xdr:colOff>
      <xdr:row>0</xdr:row>
      <xdr:rowOff>176211</xdr:rowOff>
    </xdr:from>
    <xdr:to>
      <xdr:col>18</xdr:col>
      <xdr:colOff>495299</xdr:colOff>
      <xdr:row>28</xdr:row>
      <xdr:rowOff>9524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30</xdr:row>
      <xdr:rowOff>14286</xdr:rowOff>
    </xdr:from>
    <xdr:to>
      <xdr:col>7</xdr:col>
      <xdr:colOff>0</xdr:colOff>
      <xdr:row>53</xdr:row>
      <xdr:rowOff>95249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761999</xdr:colOff>
      <xdr:row>2</xdr:row>
      <xdr:rowOff>4761</xdr:rowOff>
    </xdr:from>
    <xdr:to>
      <xdr:col>14</xdr:col>
      <xdr:colOff>9524</xdr:colOff>
      <xdr:row>31</xdr:row>
      <xdr:rowOff>9524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9524</xdr:colOff>
      <xdr:row>32</xdr:row>
      <xdr:rowOff>4762</xdr:rowOff>
    </xdr:from>
    <xdr:to>
      <xdr:col>14</xdr:col>
      <xdr:colOff>19049</xdr:colOff>
      <xdr:row>54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11:D28" totalsRowCount="1" headerRowDxfId="5">
  <autoFilter ref="B11:D27"/>
  <tableColumns count="3">
    <tableColumn id="1" name="Umlegbare Kosten" totalsRowLabel="Gesamtkosten"/>
    <tableColumn id="2" name="Gesamt" totalsRowFunction="sum" totalsRowDxfId="4"/>
    <tableColumn id="3" name="Umlageart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16:E32" totalsRowCount="1">
  <autoFilter ref="B16:E31"/>
  <tableColumns count="4">
    <tableColumn id="1" name="Umlegbare Kosten" totalsRowLabel="Gesamtkosten">
      <calculatedColumnFormula>Objekt!B12</calculatedColumnFormula>
    </tableColumn>
    <tableColumn id="2" name="Gesamtkosten" totalsRowFunction="sum" dataDxfId="3" totalsRowDxfId="2" dataCellStyle="Währung">
      <calculatedColumnFormula>Objekt!C12</calculatedColumnFormula>
    </tableColumn>
    <tableColumn id="3" name="Umlageart">
      <calculatedColumnFormula>Objekt!D12</calculatedColumnFormula>
    </tableColumn>
    <tableColumn id="4" name="Ihr Anteil" totalsRowFunction="sum" dataDxfId="1" totalsRowDxfId="0" dataCellStyle="Währung">
      <calculatedColumnFormula>ROUND(IF(D17="Quadratmeter",C17*$C$12,C17*$C$13),2)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showGridLines="0" workbookViewId="0">
      <selection activeCell="E25" sqref="E25"/>
    </sheetView>
  </sheetViews>
  <sheetFormatPr baseColWidth="10" defaultRowHeight="15" x14ac:dyDescent="0.25"/>
  <cols>
    <col min="2" max="2" width="31" customWidth="1"/>
    <col min="3" max="3" width="17.7109375" customWidth="1"/>
    <col min="4" max="4" width="19" customWidth="1"/>
  </cols>
  <sheetData>
    <row r="2" spans="2:9" x14ac:dyDescent="0.25">
      <c r="B2" t="s">
        <v>0</v>
      </c>
      <c r="C2" s="12" t="s">
        <v>7</v>
      </c>
      <c r="D2" s="12"/>
      <c r="I2" t="s">
        <v>12</v>
      </c>
    </row>
    <row r="3" spans="2:9" x14ac:dyDescent="0.25">
      <c r="B3" t="s">
        <v>1</v>
      </c>
      <c r="C3" s="13" t="s">
        <v>8</v>
      </c>
      <c r="D3" s="13"/>
      <c r="I3" t="s">
        <v>13</v>
      </c>
    </row>
    <row r="4" spans="2:9" x14ac:dyDescent="0.25">
      <c r="B4" t="s">
        <v>2</v>
      </c>
      <c r="C4" s="1">
        <v>330</v>
      </c>
      <c r="I4" t="s">
        <v>14</v>
      </c>
    </row>
    <row r="5" spans="2:9" x14ac:dyDescent="0.25">
      <c r="B5" t="s">
        <v>3</v>
      </c>
      <c r="C5" s="1">
        <v>3</v>
      </c>
    </row>
    <row r="6" spans="2:9" x14ac:dyDescent="0.25">
      <c r="B6" t="s">
        <v>4</v>
      </c>
      <c r="C6" s="3">
        <v>42005</v>
      </c>
    </row>
    <row r="7" spans="2:9" x14ac:dyDescent="0.25">
      <c r="B7" t="s">
        <v>5</v>
      </c>
      <c r="C7" s="3">
        <v>42369</v>
      </c>
    </row>
    <row r="8" spans="2:9" x14ac:dyDescent="0.25">
      <c r="B8" t="s">
        <v>6</v>
      </c>
      <c r="C8">
        <f>C7-C6</f>
        <v>364</v>
      </c>
    </row>
    <row r="11" spans="2:9" x14ac:dyDescent="0.25">
      <c r="B11" s="6" t="s">
        <v>9</v>
      </c>
      <c r="C11" s="6" t="s">
        <v>10</v>
      </c>
      <c r="D11" s="6" t="s">
        <v>11</v>
      </c>
    </row>
    <row r="12" spans="2:9" x14ac:dyDescent="0.25">
      <c r="B12" t="s">
        <v>15</v>
      </c>
      <c r="C12" s="4">
        <v>1000</v>
      </c>
      <c r="D12" t="s">
        <v>14</v>
      </c>
    </row>
    <row r="13" spans="2:9" x14ac:dyDescent="0.25">
      <c r="B13" t="s">
        <v>16</v>
      </c>
      <c r="C13" s="4">
        <v>800</v>
      </c>
      <c r="D13" t="s">
        <v>14</v>
      </c>
    </row>
    <row r="14" spans="2:9" x14ac:dyDescent="0.25">
      <c r="B14" t="s">
        <v>18</v>
      </c>
      <c r="C14" s="5">
        <v>400</v>
      </c>
      <c r="D14" t="s">
        <v>14</v>
      </c>
    </row>
    <row r="15" spans="2:9" x14ac:dyDescent="0.25">
      <c r="B15" t="s">
        <v>19</v>
      </c>
      <c r="C15" s="5">
        <v>0</v>
      </c>
      <c r="D15" t="s">
        <v>13</v>
      </c>
    </row>
    <row r="16" spans="2:9" x14ac:dyDescent="0.25">
      <c r="B16" t="s">
        <v>20</v>
      </c>
      <c r="C16" s="4">
        <v>1200</v>
      </c>
      <c r="D16" t="s">
        <v>14</v>
      </c>
    </row>
    <row r="17" spans="2:4" x14ac:dyDescent="0.25">
      <c r="B17" t="s">
        <v>21</v>
      </c>
      <c r="C17" s="4">
        <v>600</v>
      </c>
      <c r="D17" t="s">
        <v>13</v>
      </c>
    </row>
    <row r="18" spans="2:4" x14ac:dyDescent="0.25">
      <c r="B18" t="s">
        <v>22</v>
      </c>
      <c r="C18" s="4">
        <v>600</v>
      </c>
      <c r="D18" t="s">
        <v>13</v>
      </c>
    </row>
    <row r="19" spans="2:4" x14ac:dyDescent="0.25">
      <c r="B19" t="s">
        <v>23</v>
      </c>
      <c r="C19" s="4">
        <v>300</v>
      </c>
      <c r="D19" t="s">
        <v>13</v>
      </c>
    </row>
    <row r="20" spans="2:4" x14ac:dyDescent="0.25">
      <c r="B20" t="s">
        <v>24</v>
      </c>
      <c r="C20" s="4">
        <v>200</v>
      </c>
      <c r="D20" t="s">
        <v>13</v>
      </c>
    </row>
    <row r="21" spans="2:4" x14ac:dyDescent="0.25">
      <c r="B21" t="s">
        <v>25</v>
      </c>
      <c r="C21" s="4">
        <v>800</v>
      </c>
      <c r="D21" t="s">
        <v>14</v>
      </c>
    </row>
    <row r="22" spans="2:4" x14ac:dyDescent="0.25">
      <c r="B22" t="s">
        <v>26</v>
      </c>
      <c r="C22" s="4">
        <v>200</v>
      </c>
      <c r="D22" t="s">
        <v>14</v>
      </c>
    </row>
    <row r="23" spans="2:4" x14ac:dyDescent="0.25">
      <c r="B23" t="s">
        <v>27</v>
      </c>
      <c r="C23" s="4">
        <v>1200</v>
      </c>
      <c r="D23" t="s">
        <v>14</v>
      </c>
    </row>
    <row r="24" spans="2:4" x14ac:dyDescent="0.25">
      <c r="B24" t="s">
        <v>28</v>
      </c>
      <c r="C24" s="4">
        <v>360</v>
      </c>
      <c r="D24" t="s">
        <v>13</v>
      </c>
    </row>
    <row r="25" spans="2:4" x14ac:dyDescent="0.25">
      <c r="B25" t="s">
        <v>29</v>
      </c>
      <c r="C25" s="4">
        <v>20</v>
      </c>
      <c r="D25" t="s">
        <v>14</v>
      </c>
    </row>
    <row r="26" spans="2:4" x14ac:dyDescent="0.25">
      <c r="B26" t="s">
        <v>30</v>
      </c>
      <c r="C26" s="4">
        <v>10</v>
      </c>
      <c r="D26" t="s">
        <v>14</v>
      </c>
    </row>
    <row r="28" spans="2:4" x14ac:dyDescent="0.25">
      <c r="B28" t="s">
        <v>17</v>
      </c>
      <c r="C28" s="5">
        <f>SUBTOTAL(109,Tabelle1[Gesamt])</f>
        <v>7690</v>
      </c>
    </row>
  </sheetData>
  <mergeCells count="2">
    <mergeCell ref="C2:D2"/>
    <mergeCell ref="C3:D3"/>
  </mergeCells>
  <dataValidations count="1">
    <dataValidation type="list" allowBlank="1" showInputMessage="1" showErrorMessage="1" sqref="D12:D27">
      <formula1>Umlagearten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9"/>
  <sheetViews>
    <sheetView showGridLines="0" tabSelected="1" workbookViewId="0">
      <selection activeCell="C3" sqref="C3"/>
    </sheetView>
  </sheetViews>
  <sheetFormatPr baseColWidth="10" defaultRowHeight="15" x14ac:dyDescent="0.25"/>
  <cols>
    <col min="2" max="2" width="31.5703125" customWidth="1"/>
    <col min="3" max="3" width="34" customWidth="1"/>
    <col min="4" max="4" width="18.85546875" customWidth="1"/>
    <col min="5" max="5" width="15" customWidth="1"/>
  </cols>
  <sheetData>
    <row r="2" spans="2:5" x14ac:dyDescent="0.25">
      <c r="B2" s="6" t="s">
        <v>31</v>
      </c>
    </row>
    <row r="3" spans="2:5" x14ac:dyDescent="0.25">
      <c r="B3" t="s">
        <v>32</v>
      </c>
      <c r="C3" s="2" t="s">
        <v>37</v>
      </c>
    </row>
    <row r="4" spans="2:5" x14ac:dyDescent="0.25">
      <c r="B4" t="s">
        <v>45</v>
      </c>
      <c r="C4" s="13" t="s">
        <v>38</v>
      </c>
      <c r="D4" s="13"/>
      <c r="E4" s="13"/>
    </row>
    <row r="5" spans="2:5" x14ac:dyDescent="0.25">
      <c r="B5" t="s">
        <v>33</v>
      </c>
      <c r="C5" s="14"/>
      <c r="D5" s="14"/>
      <c r="E5" s="14"/>
    </row>
    <row r="6" spans="2:5" x14ac:dyDescent="0.25">
      <c r="B6" t="s">
        <v>14</v>
      </c>
      <c r="C6" s="1">
        <v>60</v>
      </c>
    </row>
    <row r="7" spans="2:5" x14ac:dyDescent="0.25">
      <c r="B7" t="s">
        <v>4</v>
      </c>
      <c r="C7" s="3">
        <v>42005</v>
      </c>
    </row>
    <row r="8" spans="2:5" x14ac:dyDescent="0.25">
      <c r="B8" t="s">
        <v>5</v>
      </c>
      <c r="C8" s="3">
        <v>42369</v>
      </c>
    </row>
    <row r="9" spans="2:5" x14ac:dyDescent="0.25">
      <c r="B9" t="s">
        <v>6</v>
      </c>
      <c r="C9">
        <f>C8-C7</f>
        <v>364</v>
      </c>
    </row>
    <row r="11" spans="2:5" x14ac:dyDescent="0.25">
      <c r="B11" s="6" t="s">
        <v>36</v>
      </c>
    </row>
    <row r="12" spans="2:5" x14ac:dyDescent="0.25">
      <c r="B12" t="s">
        <v>34</v>
      </c>
      <c r="C12" s="7">
        <f>ROUND((C6*C9)/(Objekt!C4*Objekt!C8),2)</f>
        <v>0.18</v>
      </c>
    </row>
    <row r="13" spans="2:5" x14ac:dyDescent="0.25">
      <c r="B13" t="s">
        <v>35</v>
      </c>
      <c r="C13" s="7">
        <f>ROUND((1*'Einheit 1'!C9)/(Objekt!C5*Objekt!C8),2)</f>
        <v>0.33</v>
      </c>
    </row>
    <row r="14" spans="2:5" x14ac:dyDescent="0.25">
      <c r="C14" s="7"/>
    </row>
    <row r="15" spans="2:5" x14ac:dyDescent="0.25">
      <c r="B15" s="6" t="s">
        <v>40</v>
      </c>
    </row>
    <row r="16" spans="2:5" x14ac:dyDescent="0.25">
      <c r="B16" t="s">
        <v>9</v>
      </c>
      <c r="C16" t="s">
        <v>17</v>
      </c>
      <c r="D16" t="s">
        <v>11</v>
      </c>
      <c r="E16" t="s">
        <v>39</v>
      </c>
    </row>
    <row r="17" spans="2:5" x14ac:dyDescent="0.25">
      <c r="B17" t="str">
        <f>Objekt!B12</f>
        <v>Öffentliche Lasten/Grundsteuer</v>
      </c>
      <c r="C17" s="4">
        <f>Objekt!C12</f>
        <v>1000</v>
      </c>
      <c r="D17" t="str">
        <f>Objekt!D12</f>
        <v>Quadratmeter</v>
      </c>
      <c r="E17" s="4">
        <f t="shared" ref="E17:E31" si="0">ROUND(IF(D17="Quadratmeter",C17*$C$12,C17*$C$13),2)</f>
        <v>180</v>
      </c>
    </row>
    <row r="18" spans="2:5" x14ac:dyDescent="0.25">
      <c r="B18" t="str">
        <f>Objekt!B13</f>
        <v>Wasserkosten</v>
      </c>
      <c r="C18" s="4">
        <f>Objekt!C13</f>
        <v>800</v>
      </c>
      <c r="D18" t="str">
        <f>Objekt!D13</f>
        <v>Quadratmeter</v>
      </c>
      <c r="E18" s="4">
        <f t="shared" si="0"/>
        <v>144</v>
      </c>
    </row>
    <row r="19" spans="2:5" x14ac:dyDescent="0.25">
      <c r="B19" t="str">
        <f>Objekt!B14</f>
        <v>Entwässerung</v>
      </c>
      <c r="C19" s="4">
        <f>Objekt!C14</f>
        <v>400</v>
      </c>
      <c r="D19" t="str">
        <f>Objekt!D14</f>
        <v>Quadratmeter</v>
      </c>
      <c r="E19" s="4">
        <f t="shared" si="0"/>
        <v>72</v>
      </c>
    </row>
    <row r="20" spans="2:5" x14ac:dyDescent="0.25">
      <c r="B20" t="str">
        <f>Objekt!B15</f>
        <v>Aufzugskosten</v>
      </c>
      <c r="C20" s="4">
        <f>Objekt!C15</f>
        <v>0</v>
      </c>
      <c r="D20" t="str">
        <f>Objekt!D15</f>
        <v>Einheiten</v>
      </c>
      <c r="E20" s="4">
        <f t="shared" si="0"/>
        <v>0</v>
      </c>
    </row>
    <row r="21" spans="2:5" x14ac:dyDescent="0.25">
      <c r="B21" t="str">
        <f>Objekt!B16</f>
        <v>Müll</v>
      </c>
      <c r="C21" s="4">
        <f>Objekt!C16</f>
        <v>1200</v>
      </c>
      <c r="D21" t="str">
        <f>Objekt!D16</f>
        <v>Quadratmeter</v>
      </c>
      <c r="E21" s="4">
        <f t="shared" si="0"/>
        <v>216</v>
      </c>
    </row>
    <row r="22" spans="2:5" x14ac:dyDescent="0.25">
      <c r="B22" t="str">
        <f>Objekt!B17</f>
        <v>Straßenreinigung</v>
      </c>
      <c r="C22" s="4">
        <f>Objekt!C17</f>
        <v>600</v>
      </c>
      <c r="D22" t="str">
        <f>Objekt!D17</f>
        <v>Einheiten</v>
      </c>
      <c r="E22" s="4">
        <f t="shared" si="0"/>
        <v>198</v>
      </c>
    </row>
    <row r="23" spans="2:5" x14ac:dyDescent="0.25">
      <c r="B23" t="str">
        <f>Objekt!B18</f>
        <v>Hausreinigung</v>
      </c>
      <c r="C23" s="4">
        <f>Objekt!C18</f>
        <v>600</v>
      </c>
      <c r="D23" t="str">
        <f>Objekt!D18</f>
        <v>Einheiten</v>
      </c>
      <c r="E23" s="4">
        <f t="shared" si="0"/>
        <v>198</v>
      </c>
    </row>
    <row r="24" spans="2:5" x14ac:dyDescent="0.25">
      <c r="B24" t="str">
        <f>Objekt!B19</f>
        <v>Gartenpflege</v>
      </c>
      <c r="C24" s="4">
        <f>Objekt!C19</f>
        <v>300</v>
      </c>
      <c r="D24" t="str">
        <f>Objekt!D19</f>
        <v>Einheiten</v>
      </c>
      <c r="E24" s="4">
        <f t="shared" si="0"/>
        <v>99</v>
      </c>
    </row>
    <row r="25" spans="2:5" x14ac:dyDescent="0.25">
      <c r="B25" t="str">
        <f>Objekt!B20</f>
        <v>Beleuchtung</v>
      </c>
      <c r="C25" s="4">
        <f>Objekt!C20</f>
        <v>200</v>
      </c>
      <c r="D25" t="str">
        <f>Objekt!D20</f>
        <v>Einheiten</v>
      </c>
      <c r="E25" s="4">
        <f t="shared" si="0"/>
        <v>66</v>
      </c>
    </row>
    <row r="26" spans="2:5" x14ac:dyDescent="0.25">
      <c r="B26" t="str">
        <f>Objekt!B21</f>
        <v>Gebäudeversicherung</v>
      </c>
      <c r="C26" s="4">
        <f>Objekt!C21</f>
        <v>800</v>
      </c>
      <c r="D26" t="str">
        <f>Objekt!D21</f>
        <v>Quadratmeter</v>
      </c>
      <c r="E26" s="4">
        <f t="shared" si="0"/>
        <v>144</v>
      </c>
    </row>
    <row r="27" spans="2:5" x14ac:dyDescent="0.25">
      <c r="B27" t="str">
        <f>Objekt!B22</f>
        <v>Haftpflichtversicherung</v>
      </c>
      <c r="C27" s="4">
        <f>Objekt!C22</f>
        <v>200</v>
      </c>
      <c r="D27" t="str">
        <f>Objekt!D22</f>
        <v>Quadratmeter</v>
      </c>
      <c r="E27" s="4">
        <f t="shared" si="0"/>
        <v>36</v>
      </c>
    </row>
    <row r="28" spans="2:5" x14ac:dyDescent="0.25">
      <c r="B28" t="str">
        <f>Objekt!B23</f>
        <v>Hausmeister</v>
      </c>
      <c r="C28" s="4">
        <f>Objekt!C23</f>
        <v>1200</v>
      </c>
      <c r="D28" t="str">
        <f>Objekt!D23</f>
        <v>Quadratmeter</v>
      </c>
      <c r="E28" s="4">
        <f t="shared" si="0"/>
        <v>216</v>
      </c>
    </row>
    <row r="29" spans="2:5" x14ac:dyDescent="0.25">
      <c r="B29" t="str">
        <f>Objekt!B24</f>
        <v>Kabelfernsehen</v>
      </c>
      <c r="C29" s="4">
        <f>Objekt!C24</f>
        <v>360</v>
      </c>
      <c r="D29" t="str">
        <f>Objekt!D24</f>
        <v>Einheiten</v>
      </c>
      <c r="E29" s="4">
        <f t="shared" si="0"/>
        <v>118.8</v>
      </c>
    </row>
    <row r="30" spans="2:5" x14ac:dyDescent="0.25">
      <c r="B30" t="str">
        <f>Objekt!B25</f>
        <v>Waschküche</v>
      </c>
      <c r="C30" s="4">
        <f>Objekt!C25</f>
        <v>20</v>
      </c>
      <c r="D30" t="str">
        <f>Objekt!D25</f>
        <v>Quadratmeter</v>
      </c>
      <c r="E30" s="4">
        <f t="shared" si="0"/>
        <v>3.6</v>
      </c>
    </row>
    <row r="31" spans="2:5" x14ac:dyDescent="0.25">
      <c r="B31" t="str">
        <f>Objekt!B26</f>
        <v>Sonstige Kosten</v>
      </c>
      <c r="C31" s="4">
        <f>Objekt!C26</f>
        <v>10</v>
      </c>
      <c r="D31" t="str">
        <f>Objekt!D26</f>
        <v>Quadratmeter</v>
      </c>
      <c r="E31" s="4">
        <f t="shared" si="0"/>
        <v>1.8</v>
      </c>
    </row>
    <row r="32" spans="2:5" x14ac:dyDescent="0.25">
      <c r="B32" t="s">
        <v>17</v>
      </c>
      <c r="C32" s="9">
        <f>SUBTOTAL(109,Tabelle2[Gesamtkosten])</f>
        <v>7690</v>
      </c>
      <c r="E32" s="8">
        <f>SUBTOTAL(109,Tabelle2[Ihr Anteil])</f>
        <v>1693.1999999999998</v>
      </c>
    </row>
    <row r="34" spans="2:3" x14ac:dyDescent="0.25">
      <c r="B34" s="6" t="s">
        <v>41</v>
      </c>
    </row>
    <row r="35" spans="2:3" x14ac:dyDescent="0.25">
      <c r="B35" t="s">
        <v>9</v>
      </c>
      <c r="C35" s="4">
        <f>Tabelle2[[#Totals],[Ihr Anteil]]</f>
        <v>1693.1999999999998</v>
      </c>
    </row>
    <row r="36" spans="2:3" x14ac:dyDescent="0.25">
      <c r="B36" t="s">
        <v>42</v>
      </c>
      <c r="C36" s="10">
        <v>1200</v>
      </c>
    </row>
    <row r="37" spans="2:3" x14ac:dyDescent="0.25">
      <c r="B37" t="s">
        <v>43</v>
      </c>
      <c r="C37" s="11">
        <f>C35-C36</f>
        <v>493.19999999999982</v>
      </c>
    </row>
    <row r="38" spans="2:3" x14ac:dyDescent="0.25">
      <c r="C38" s="4"/>
    </row>
    <row r="39" spans="2:3" x14ac:dyDescent="0.25">
      <c r="B39" t="s">
        <v>44</v>
      </c>
      <c r="C39" s="4">
        <f>ROUND(C37/12,2)</f>
        <v>41.1</v>
      </c>
    </row>
  </sheetData>
  <mergeCells count="2">
    <mergeCell ref="C4:E4"/>
    <mergeCell ref="C5:E5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</vt:i4>
      </vt:variant>
    </vt:vector>
  </HeadingPairs>
  <TitlesOfParts>
    <vt:vector size="9" baseType="lpstr">
      <vt:lpstr>Objekt</vt:lpstr>
      <vt:lpstr>Einheit 1</vt:lpstr>
      <vt:lpstr>Abrechnung</vt:lpstr>
      <vt:lpstr>Anteilsberechnung</vt:lpstr>
      <vt:lpstr>Einheitendaten</vt:lpstr>
      <vt:lpstr>Kostenverteilung</vt:lpstr>
      <vt:lpstr>Objektdaten</vt:lpstr>
      <vt:lpstr>Umlagearten</vt:lpstr>
      <vt:lpstr>Umlegbare_Kosten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2014-11-12T09:07:55Z</dcterms:created>
  <dcterms:modified xsi:type="dcterms:W3CDTF">2014-11-12T10:50:38Z</dcterms:modified>
</cp:coreProperties>
</file>